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37" sheetId="1" r:id="rId1"/>
  </sheets>
  <definedNames/>
  <calcPr fullCalcOnLoad="1"/>
</workbook>
</file>

<file path=xl/sharedStrings.xml><?xml version="1.0" encoding="utf-8"?>
<sst xmlns="http://schemas.openxmlformats.org/spreadsheetml/2006/main" count="270" uniqueCount="160">
  <si>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</si>
  <si>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</si>
  <si>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№37 "Ракета"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</si>
  <si>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</si>
  <si>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</si>
  <si>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</si>
  <si>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</si>
  <si>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</si>
  <si>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</si>
  <si>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</si>
  <si>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</si>
  <si>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</si>
  <si>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</si>
  <si>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</si>
  <si>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</si>
  <si>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</si>
  <si>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</si>
  <si>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</si>
  <si>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</si>
  <si>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</si>
  <si>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</si>
  <si>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</si>
  <si>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</si>
  <si>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</si>
  <si>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</si>
  <si>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</si>
  <si>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</si>
  <si>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</si>
  <si>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</si>
  <si>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</si>
  <si>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</si>
  <si>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</si>
  <si>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</si>
  <si>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</si>
  <si>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</si>
  <si>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</si>
  <si>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</si>
  <si>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</si>
  <si>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</si>
  <si>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</si>
  <si>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</si>
  <si>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</si>
  <si>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</si>
  <si>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</si>
  <si>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</si>
  <si>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</si>
  <si>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</si>
  <si>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</si>
  <si>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</si>
  <si>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</si>
  <si>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</si>
  <si>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</si>
  <si>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</si>
  <si>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</si>
  <si>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</si>
  <si>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</si>
  <si>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</si>
  <si>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</si>
  <si>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</si>
  <si>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</si>
  <si>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</si>
  <si>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</si>
  <si>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</si>
  <si>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</si>
  <si>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</si>
  <si>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</si>
  <si>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</si>
  <si>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</si>
  <si>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</si>
  <si>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</si>
  <si>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</si>
  <si>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</si>
  <si>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</si>
  <si>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</si>
  <si>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</si>
  <si>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</si>
  <si>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</si>
  <si>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</si>
  <si>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</si>
  <si>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</si>
  <si>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</si>
  <si>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</si>
  <si>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</si>
  <si>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</si>
  <si>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</si>
  <si>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</si>
  <si>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</si>
  <si>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</si>
  <si>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</si>
  <si>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</si>
  <si>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</si>
  <si>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</si>
  <si>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</si>
  <si>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</si>
  <si>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</si>
  <si>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</si>
  <si>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</si>
  <si>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</si>
  <si>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</si>
  <si>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</si>
  <si>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</si>
  <si>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</si>
  <si>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</si>
  <si>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</si>
  <si>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</si>
  <si>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</si>
  <si>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</si>
  <si>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</si>
  <si>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</si>
  <si>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</si>
  <si>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</si>
  <si>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</si>
  <si>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</si>
  <si>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</si>
  <si>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</si>
  <si>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</si>
  <si>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</si>
  <si>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</si>
  <si>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</si>
  <si>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</si>
  <si>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</si>
  <si>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</si>
  <si>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</si>
  <si>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</si>
  <si>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</si>
  <si>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</si>
  <si>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</si>
  <si>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</si>
  <si>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</si>
  <si>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</si>
  <si>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</si>
  <si>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</si>
  <si>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</si>
  <si>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</si>
  <si>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</si>
  <si>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</si>
  <si>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</si>
  <si>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</si>
  <si>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</si>
  <si>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</si>
  <si>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</si>
  <si>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</si>
  <si>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</si>
  <si>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</si>
  <si>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</si>
  <si>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</si>
  <si>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</si>
  <si>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</si>
  <si>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</si>
  <si>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</si>
  <si>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</si>
  <si>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</si>
  <si>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</si>
  <si>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</si>
  <si>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</si>
  <si>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М'який інвентар</t>
  </si>
  <si>
    <t>Господарчі товари</t>
  </si>
  <si>
    <t>Меблі різні</t>
  </si>
  <si>
    <t>Посуд</t>
  </si>
  <si>
    <t>Килимові вироби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</si>
</sst>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218" sqref="L218:O218"/>
      <selection pane="topRight" activeCell="L218" sqref="L218:O218"/>
      <selection pane="bottomLeft" activeCell="L218" sqref="L218:O218"/>
      <selection pane="bottomRight" activeCell="O89" sqref="O89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249649.37</v>
      </c>
      <c r="E8" s="19">
        <f>E9+E14</f>
        <v>400159.01</v>
      </c>
      <c r="F8" s="19">
        <f>F9+F14</f>
        <v>436574.3</v>
      </c>
      <c r="G8" s="19">
        <f>G9+G14</f>
        <v>376036.06999999995</v>
      </c>
      <c r="H8" s="19">
        <f aca="true" t="shared" si="0" ref="H8:O8">H9+H14</f>
        <v>444323.22000000003</v>
      </c>
      <c r="I8" s="19">
        <f t="shared" si="0"/>
        <v>464236.62</v>
      </c>
      <c r="J8" s="19">
        <f t="shared" si="0"/>
        <v>400055.05</v>
      </c>
      <c r="K8" s="19">
        <f t="shared" si="0"/>
        <v>204030.25999999998</v>
      </c>
      <c r="L8" s="19">
        <f t="shared" si="0"/>
        <v>309868.94</v>
      </c>
      <c r="M8" s="19">
        <f t="shared" si="0"/>
        <v>372093.13</v>
      </c>
      <c r="N8" s="19">
        <f t="shared" si="0"/>
        <v>418155.30999999994</v>
      </c>
      <c r="O8" s="19">
        <f t="shared" si="0"/>
        <v>656287.74</v>
      </c>
      <c r="P8" s="19">
        <f>D8+E8+F8+G8+H8+I8+J8+K8+L8+M8+N8+O8</f>
        <v>4731469.02</v>
      </c>
    </row>
    <row r="9" spans="2:16" ht="28.5" customHeight="1">
      <c r="B9" s="20" t="s">
        <v>21</v>
      </c>
      <c r="C9" s="17">
        <v>2100</v>
      </c>
      <c r="D9" s="19">
        <f>D10</f>
        <v>242475.04</v>
      </c>
      <c r="E9" s="19">
        <f>E10</f>
        <v>268647.73</v>
      </c>
      <c r="F9" s="19">
        <f>F10</f>
        <v>280380.11</v>
      </c>
      <c r="G9" s="19">
        <f>G10</f>
        <v>266693.58999999997</v>
      </c>
      <c r="H9" s="19">
        <f aca="true" t="shared" si="1" ref="H9:O9">H10</f>
        <v>351093.22000000003</v>
      </c>
      <c r="I9" s="19">
        <f t="shared" si="1"/>
        <v>443531.77</v>
      </c>
      <c r="J9" s="19">
        <f t="shared" si="1"/>
        <v>297430.89</v>
      </c>
      <c r="K9" s="19">
        <f t="shared" si="1"/>
        <v>156682.19999999998</v>
      </c>
      <c r="L9" s="19">
        <f t="shared" si="1"/>
        <v>266296.36</v>
      </c>
      <c r="M9" s="19">
        <f t="shared" si="1"/>
        <v>333083.51</v>
      </c>
      <c r="N9" s="19">
        <f t="shared" si="1"/>
        <v>314345.22</v>
      </c>
      <c r="O9" s="19">
        <f t="shared" si="1"/>
        <v>341997.91000000003</v>
      </c>
      <c r="P9" s="19">
        <f aca="true" t="shared" si="2" ref="P9:P42">D9+E9+F9+G9+H9+I9+J9+K9+L9+M9+N9+O9</f>
        <v>3562657.55</v>
      </c>
    </row>
    <row r="10" spans="2:16" ht="15" customHeight="1">
      <c r="B10" s="20" t="s">
        <v>22</v>
      </c>
      <c r="C10" s="18">
        <v>2110</v>
      </c>
      <c r="D10" s="19">
        <f>D11+D13</f>
        <v>242475.04</v>
      </c>
      <c r="E10" s="19">
        <f>E11+E13</f>
        <v>268647.73</v>
      </c>
      <c r="F10" s="19">
        <f>F11+F13</f>
        <v>280380.11</v>
      </c>
      <c r="G10" s="19">
        <f>G11+G13</f>
        <v>266693.58999999997</v>
      </c>
      <c r="H10" s="19">
        <f aca="true" t="shared" si="3" ref="H10:O10">H11+H13</f>
        <v>351093.22000000003</v>
      </c>
      <c r="I10" s="19">
        <f t="shared" si="3"/>
        <v>443531.77</v>
      </c>
      <c r="J10" s="19">
        <f t="shared" si="3"/>
        <v>297430.89</v>
      </c>
      <c r="K10" s="19">
        <f t="shared" si="3"/>
        <v>156682.19999999998</v>
      </c>
      <c r="L10" s="19">
        <f t="shared" si="3"/>
        <v>266296.36</v>
      </c>
      <c r="M10" s="19">
        <f t="shared" si="3"/>
        <v>333083.51</v>
      </c>
      <c r="N10" s="19">
        <f t="shared" si="3"/>
        <v>314345.22</v>
      </c>
      <c r="O10" s="19">
        <f t="shared" si="3"/>
        <v>341997.91000000003</v>
      </c>
      <c r="P10" s="19">
        <f t="shared" si="2"/>
        <v>3562657.55</v>
      </c>
    </row>
    <row r="11" spans="2:16" ht="18" customHeight="1">
      <c r="B11" s="20" t="s">
        <v>23</v>
      </c>
      <c r="C11" s="18">
        <v>2111</v>
      </c>
      <c r="D11" s="19">
        <v>197320.79</v>
      </c>
      <c r="E11" s="19">
        <v>218083.94</v>
      </c>
      <c r="F11" s="19">
        <v>228354.13</v>
      </c>
      <c r="G11" s="19">
        <f>216261.46</f>
        <v>216261.46</v>
      </c>
      <c r="H11" s="19">
        <v>283348.53</v>
      </c>
      <c r="I11" s="19">
        <v>363873.75</v>
      </c>
      <c r="J11" s="19">
        <v>243659.73</v>
      </c>
      <c r="K11" s="19">
        <v>124329.4</v>
      </c>
      <c r="L11" s="19">
        <v>216955.2</v>
      </c>
      <c r="M11" s="19">
        <v>270312.9</v>
      </c>
      <c r="N11" s="19">
        <v>257696.72</v>
      </c>
      <c r="O11" s="19">
        <v>272475.46</v>
      </c>
      <c r="P11" s="19">
        <f t="shared" si="2"/>
        <v>2892672.0100000002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45154.25</v>
      </c>
      <c r="E13" s="19">
        <v>50563.79</v>
      </c>
      <c r="F13" s="19">
        <v>52025.98</v>
      </c>
      <c r="G13" s="19">
        <v>50432.13</v>
      </c>
      <c r="H13" s="19">
        <v>67744.69</v>
      </c>
      <c r="I13" s="19">
        <v>79658.02</v>
      </c>
      <c r="J13" s="19">
        <v>53771.16</v>
      </c>
      <c r="K13" s="19">
        <v>32352.8</v>
      </c>
      <c r="L13" s="19">
        <v>49341.16</v>
      </c>
      <c r="M13" s="19">
        <v>62770.61</v>
      </c>
      <c r="N13" s="19">
        <v>56648.5</v>
      </c>
      <c r="O13" s="19">
        <v>69522.45</v>
      </c>
      <c r="P13" s="19">
        <f t="shared" si="2"/>
        <v>669985.5399999999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7174.33</v>
      </c>
      <c r="E14" s="19">
        <f>E15++E16+E17+E18+E19+E20+E20+E21+E28</f>
        <v>131511.28</v>
      </c>
      <c r="F14" s="19">
        <f>F15++F16+F17+F18+F19+F20+F20+F21+F28</f>
        <v>156194.19</v>
      </c>
      <c r="G14" s="19">
        <f>G15++G16+G17+G18+G19+G20+G20+G21+G28</f>
        <v>109342.48000000001</v>
      </c>
      <c r="H14" s="19">
        <f aca="true" t="shared" si="4" ref="H14:O14">H15++H16+H17+H18+H19+H20+H20+H21+H28</f>
        <v>93230</v>
      </c>
      <c r="I14" s="19">
        <f t="shared" si="4"/>
        <v>20704.850000000002</v>
      </c>
      <c r="J14" s="19">
        <f t="shared" si="4"/>
        <v>102624.15999999999</v>
      </c>
      <c r="K14" s="19">
        <f t="shared" si="4"/>
        <v>47348.060000000005</v>
      </c>
      <c r="L14" s="19">
        <f t="shared" si="4"/>
        <v>43572.58</v>
      </c>
      <c r="M14" s="19">
        <f t="shared" si="4"/>
        <v>39009.62</v>
      </c>
      <c r="N14" s="19">
        <f t="shared" si="4"/>
        <v>103810.09</v>
      </c>
      <c r="O14" s="19">
        <f t="shared" si="4"/>
        <v>314289.82999999996</v>
      </c>
      <c r="P14" s="19">
        <f t="shared" si="2"/>
        <v>1168811.47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>
        <v>1882</v>
      </c>
      <c r="J15" s="19">
        <v>22153.34</v>
      </c>
      <c r="K15" s="19">
        <v>3900</v>
      </c>
      <c r="L15" s="19">
        <v>2416</v>
      </c>
      <c r="M15" s="19">
        <v>720</v>
      </c>
      <c r="N15" s="19">
        <v>12377.2</v>
      </c>
      <c r="O15" s="19">
        <v>51682.47</v>
      </c>
      <c r="P15" s="19">
        <f t="shared" si="2"/>
        <v>95131.01000000001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3039.17</v>
      </c>
      <c r="P16" s="19">
        <f t="shared" si="2"/>
        <v>3039.17</v>
      </c>
    </row>
    <row r="17" spans="2:16" ht="19.5" customHeight="1">
      <c r="B17" s="23" t="s">
        <v>29</v>
      </c>
      <c r="C17" s="18">
        <v>2230</v>
      </c>
      <c r="D17" s="19"/>
      <c r="E17" s="19">
        <v>14467.7</v>
      </c>
      <c r="F17" s="19">
        <v>54713.56</v>
      </c>
      <c r="G17" s="19"/>
      <c r="H17" s="19">
        <v>68086.23</v>
      </c>
      <c r="I17" s="24">
        <v>4188.39</v>
      </c>
      <c r="J17" s="25">
        <v>69116.03</v>
      </c>
      <c r="K17" s="19">
        <v>31133.99</v>
      </c>
      <c r="L17" s="19">
        <v>35780.77</v>
      </c>
      <c r="M17" s="19">
        <v>27540.56</v>
      </c>
      <c r="N17" s="19">
        <v>45929.24</v>
      </c>
      <c r="O17" s="19">
        <v>69114.3</v>
      </c>
      <c r="P17" s="19">
        <f t="shared" si="2"/>
        <v>420070.76999999996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1024.27</v>
      </c>
      <c r="G18" s="19">
        <f>238.49+365.49+317.99</f>
        <v>921.97</v>
      </c>
      <c r="H18" s="19">
        <f>737+238.49+353</f>
        <v>1328.49</v>
      </c>
      <c r="I18" s="19">
        <v>400</v>
      </c>
      <c r="J18" s="19">
        <f>317.99+317.99+345</f>
        <v>980.98</v>
      </c>
      <c r="K18" s="19">
        <v>4580.89</v>
      </c>
      <c r="L18" s="19">
        <v>386.47</v>
      </c>
      <c r="M18" s="19">
        <v>2130.2</v>
      </c>
      <c r="N18" s="19">
        <v>1426.02</v>
      </c>
      <c r="O18" s="19">
        <v>7834.22</v>
      </c>
      <c r="P18" s="19">
        <f t="shared" si="2"/>
        <v>21013.510000000002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7174.33</v>
      </c>
      <c r="E21" s="19">
        <f>E22+E23+E24+E25+E26+E27</f>
        <v>117043.58</v>
      </c>
      <c r="F21" s="19">
        <f>F22+F23+F24+F25+F26+F27</f>
        <v>100456.36</v>
      </c>
      <c r="G21" s="19">
        <f>G22+G23+G24+G25+G26+G27</f>
        <v>108420.51000000001</v>
      </c>
      <c r="H21" s="19">
        <f aca="true" t="shared" si="5" ref="H21:O21">H22+H23+H24+H25+H26+H27</f>
        <v>23815.28</v>
      </c>
      <c r="I21" s="19">
        <f t="shared" si="5"/>
        <v>13809.460000000001</v>
      </c>
      <c r="J21" s="19">
        <f t="shared" si="5"/>
        <v>9948.81</v>
      </c>
      <c r="K21" s="19">
        <f t="shared" si="5"/>
        <v>6033.18</v>
      </c>
      <c r="L21" s="19">
        <f t="shared" si="5"/>
        <v>4989.34</v>
      </c>
      <c r="M21" s="19">
        <f t="shared" si="5"/>
        <v>8618.86</v>
      </c>
      <c r="N21" s="19">
        <f t="shared" si="5"/>
        <v>44077.63</v>
      </c>
      <c r="O21" s="19">
        <f t="shared" si="5"/>
        <v>182619.66999999998</v>
      </c>
      <c r="P21" s="19">
        <f t="shared" si="2"/>
        <v>627007.01</v>
      </c>
    </row>
    <row r="22" spans="2:16" ht="15.75" customHeight="1">
      <c r="B22" s="20" t="s">
        <v>34</v>
      </c>
      <c r="C22" s="18">
        <v>2271</v>
      </c>
      <c r="D22" s="19"/>
      <c r="E22" s="19">
        <v>107485.85</v>
      </c>
      <c r="F22" s="19">
        <v>94939.26</v>
      </c>
      <c r="G22" s="19">
        <v>99028.95</v>
      </c>
      <c r="H22" s="19">
        <v>16504.83</v>
      </c>
      <c r="I22" s="19">
        <v>2833.57</v>
      </c>
      <c r="J22" s="19"/>
      <c r="K22" s="19">
        <f>1854.97</f>
        <v>1854.97</v>
      </c>
      <c r="L22" s="19">
        <v>1433.32</v>
      </c>
      <c r="M22" s="19">
        <f>1169.29</f>
        <v>1169.29</v>
      </c>
      <c r="N22" s="19">
        <f>32777.82</f>
        <v>32777.82</v>
      </c>
      <c r="O22" s="19">
        <v>165187.72</v>
      </c>
      <c r="P22" s="19">
        <f t="shared" si="2"/>
        <v>523215.57999999996</v>
      </c>
    </row>
    <row r="23" spans="2:16" ht="20.25" customHeight="1">
      <c r="B23" s="20" t="s">
        <v>35</v>
      </c>
      <c r="C23" s="18">
        <v>2272</v>
      </c>
      <c r="D23" s="19"/>
      <c r="E23" s="19">
        <v>2047.86</v>
      </c>
      <c r="F23" s="19">
        <v>2896.08</v>
      </c>
      <c r="G23" s="19">
        <f>1974.6</f>
        <v>1974.6</v>
      </c>
      <c r="H23" s="19">
        <f>2674.85</f>
        <v>2674.85</v>
      </c>
      <c r="I23" s="19">
        <v>3146.88</v>
      </c>
      <c r="J23" s="19">
        <f>3132.57</f>
        <v>3132.57</v>
      </c>
      <c r="K23" s="19">
        <v>3661.83</v>
      </c>
      <c r="L23" s="19">
        <v>457.73</v>
      </c>
      <c r="M23" s="19">
        <f>1673.57</f>
        <v>1673.57</v>
      </c>
      <c r="N23" s="19">
        <f>2488.89</f>
        <v>2488.89</v>
      </c>
      <c r="O23" s="19">
        <v>5325.55</v>
      </c>
      <c r="P23" s="19">
        <f t="shared" si="2"/>
        <v>29480.409999999996</v>
      </c>
    </row>
    <row r="24" spans="2:16" ht="21" customHeight="1">
      <c r="B24" s="20" t="s">
        <v>36</v>
      </c>
      <c r="C24" s="18">
        <v>2273</v>
      </c>
      <c r="D24" s="19">
        <v>7174.33</v>
      </c>
      <c r="E24" s="19">
        <v>7509.87</v>
      </c>
      <c r="F24" s="19">
        <v>2621.02</v>
      </c>
      <c r="G24" s="19">
        <f>7416.96</f>
        <v>7416.96</v>
      </c>
      <c r="H24" s="19">
        <v>4635.6</v>
      </c>
      <c r="I24" s="19">
        <v>7829.01</v>
      </c>
      <c r="J24" s="19">
        <f>6816.24</f>
        <v>6816.24</v>
      </c>
      <c r="K24" s="19">
        <v>516.38</v>
      </c>
      <c r="L24" s="19">
        <v>3098.29</v>
      </c>
      <c r="M24" s="19">
        <v>5776</v>
      </c>
      <c r="N24" s="19">
        <v>8810.92</v>
      </c>
      <c r="O24" s="19">
        <v>12106.4</v>
      </c>
      <c r="P24" s="19">
        <f t="shared" si="2"/>
        <v>74311.01999999999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0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425</v>
      </c>
      <c r="J28" s="19">
        <f t="shared" si="6"/>
        <v>425</v>
      </c>
      <c r="K28" s="19">
        <f t="shared" si="6"/>
        <v>1700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2550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>
        <v>425</v>
      </c>
      <c r="J30" s="19">
        <v>425</v>
      </c>
      <c r="K30" s="19">
        <v>1700</v>
      </c>
      <c r="L30" s="19"/>
      <c r="M30" s="19"/>
      <c r="N30" s="19"/>
      <c r="O30" s="19"/>
      <c r="P30" s="19">
        <f t="shared" si="2"/>
        <v>2550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0</v>
      </c>
      <c r="E79" s="19">
        <f>E80+E85+E113</f>
        <v>17557.2</v>
      </c>
      <c r="F79" s="19">
        <f>F80+F85+F113</f>
        <v>62534.69</v>
      </c>
      <c r="G79" s="19">
        <f>G80+G85+G113</f>
        <v>0</v>
      </c>
      <c r="H79" s="19">
        <f aca="true" t="shared" si="8" ref="H79:O79">H80+H85+H113</f>
        <v>77241.59</v>
      </c>
      <c r="I79" s="19">
        <f t="shared" si="8"/>
        <v>1912.32</v>
      </c>
      <c r="J79" s="19">
        <f t="shared" si="8"/>
        <v>74000.92</v>
      </c>
      <c r="K79" s="19">
        <f t="shared" si="8"/>
        <v>63598.37</v>
      </c>
      <c r="L79" s="19">
        <f t="shared" si="8"/>
        <v>24678.7</v>
      </c>
      <c r="M79" s="19">
        <f t="shared" si="8"/>
        <v>60109.86</v>
      </c>
      <c r="N79" s="19">
        <f t="shared" si="8"/>
        <v>51211.21</v>
      </c>
      <c r="O79" s="19">
        <f t="shared" si="8"/>
        <v>65849.34</v>
      </c>
      <c r="P79" s="19">
        <f>D79+E79+F79+G79+H79+I79+J79+K79+L79+M79+N79+O79</f>
        <v>498694.19999999995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17557.2</v>
      </c>
      <c r="F85" s="19">
        <f>F86+F87+F88+F89+F90+F91+F92+F99</f>
        <v>62534.69</v>
      </c>
      <c r="G85" s="19">
        <f>G86+G87+G88+G89+G90+G91+G92+G99</f>
        <v>0</v>
      </c>
      <c r="H85" s="19">
        <f aca="true" t="shared" si="12" ref="H85:O85">H86+H87+H88+H89+H90+H91+H92+H99</f>
        <v>77241.59</v>
      </c>
      <c r="I85" s="19">
        <f t="shared" si="12"/>
        <v>1912.32</v>
      </c>
      <c r="J85" s="19">
        <f t="shared" si="12"/>
        <v>74000.92</v>
      </c>
      <c r="K85" s="19">
        <f t="shared" si="12"/>
        <v>63598.37</v>
      </c>
      <c r="L85" s="19">
        <f t="shared" si="12"/>
        <v>24678.7</v>
      </c>
      <c r="M85" s="19">
        <f t="shared" si="12"/>
        <v>60109.86</v>
      </c>
      <c r="N85" s="19">
        <f t="shared" si="12"/>
        <v>51041.03</v>
      </c>
      <c r="O85" s="19">
        <f t="shared" si="12"/>
        <v>65738.03</v>
      </c>
      <c r="P85" s="19">
        <f t="shared" si="10"/>
        <v>498412.70999999996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>
        <v>17557.2</v>
      </c>
      <c r="F88" s="19">
        <v>62534.69</v>
      </c>
      <c r="G88" s="19"/>
      <c r="H88" s="19">
        <v>77241.59</v>
      </c>
      <c r="I88" s="19">
        <v>1912.32</v>
      </c>
      <c r="J88" s="25">
        <v>74000.92</v>
      </c>
      <c r="K88" s="19">
        <v>63598.37</v>
      </c>
      <c r="L88" s="19">
        <v>24678.7</v>
      </c>
      <c r="M88" s="19">
        <v>60109.86</v>
      </c>
      <c r="N88" s="19">
        <v>50878.52</v>
      </c>
      <c r="O88" s="19">
        <v>65330.02</v>
      </c>
      <c r="P88" s="19">
        <f t="shared" si="10"/>
        <v>497842.19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162.51</v>
      </c>
      <c r="O92" s="19">
        <f t="shared" si="13"/>
        <v>408.00999999999993</v>
      </c>
      <c r="P92" s="19">
        <f t="shared" si="10"/>
        <v>570.52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>
        <f>21.5</f>
        <v>21.5</v>
      </c>
      <c r="P93" s="19">
        <f t="shared" si="10"/>
        <v>21.5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>
        <f>276.46+45.59</f>
        <v>322.04999999999995</v>
      </c>
      <c r="P94" s="19">
        <f t="shared" si="10"/>
        <v>322.04999999999995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>
        <v>162.51</v>
      </c>
      <c r="O95" s="19">
        <f>64.46</f>
        <v>64.46</v>
      </c>
      <c r="P95" s="19">
        <f t="shared" si="10"/>
        <v>226.96999999999997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>
        <f>94.98+16.33+58.87</f>
        <v>170.18</v>
      </c>
      <c r="O113" s="19">
        <f>94.98+16.33</f>
        <v>111.31</v>
      </c>
      <c r="P113" s="19">
        <f t="shared" si="10"/>
        <v>281.49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6000</v>
      </c>
      <c r="K149" s="19">
        <f t="shared" si="17"/>
        <v>95371</v>
      </c>
      <c r="L149" s="19">
        <f t="shared" si="17"/>
        <v>6170.52</v>
      </c>
      <c r="M149" s="19">
        <f t="shared" si="17"/>
        <v>94765</v>
      </c>
      <c r="N149" s="19">
        <f t="shared" si="17"/>
        <v>2931</v>
      </c>
      <c r="O149" s="19">
        <f t="shared" si="17"/>
        <v>145542.21000000002</v>
      </c>
      <c r="P149" s="19">
        <f>D149+E149+F149+G149+H149+I149+J149+K149+L149+M149+N149+O149</f>
        <v>350779.73000000004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6000</v>
      </c>
      <c r="K150" s="19">
        <f t="shared" si="18"/>
        <v>95371</v>
      </c>
      <c r="L150" s="19">
        <f t="shared" si="18"/>
        <v>6170.52</v>
      </c>
      <c r="M150" s="19">
        <f t="shared" si="18"/>
        <v>94765</v>
      </c>
      <c r="N150" s="19">
        <f t="shared" si="18"/>
        <v>2931</v>
      </c>
      <c r="O150" s="19">
        <f t="shared" si="18"/>
        <v>145542.21000000002</v>
      </c>
      <c r="P150" s="19">
        <f aca="true" t="shared" si="19" ref="P150:P161">D150+E150+F150+G150+H150+I150+J150+K150+L150+M150+N150+O150</f>
        <v>350779.73000000004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6000</v>
      </c>
      <c r="K155" s="19">
        <f t="shared" si="21"/>
        <v>95371</v>
      </c>
      <c r="L155" s="19">
        <f t="shared" si="21"/>
        <v>6170.52</v>
      </c>
      <c r="M155" s="19">
        <f t="shared" si="21"/>
        <v>94765</v>
      </c>
      <c r="N155" s="19">
        <f t="shared" si="21"/>
        <v>2931</v>
      </c>
      <c r="O155" s="19">
        <f t="shared" si="21"/>
        <v>68876.21</v>
      </c>
      <c r="P155" s="19">
        <f t="shared" si="19"/>
        <v>274113.73000000004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>
        <v>6000</v>
      </c>
      <c r="K157" s="19">
        <v>95371</v>
      </c>
      <c r="L157" s="19">
        <v>6170.52</v>
      </c>
      <c r="M157" s="19">
        <v>94765</v>
      </c>
      <c r="N157" s="19">
        <v>2931</v>
      </c>
      <c r="O157" s="19">
        <v>68876.21</v>
      </c>
      <c r="P157" s="19">
        <f t="shared" si="19"/>
        <v>274113.73000000004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76666</v>
      </c>
      <c r="P158" s="19">
        <f t="shared" si="19"/>
        <v>76666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>
        <v>76666</v>
      </c>
      <c r="P160" s="19">
        <f t="shared" si="19"/>
        <v>76666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4.7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2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334.49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334.49</v>
      </c>
      <c r="H173" s="73" t="s">
        <v>113</v>
      </c>
      <c r="I173" s="74">
        <f>F173+G168+G169+G170+G171+G172-H168-H169-H170-H171-H172</f>
        <v>334.49</v>
      </c>
      <c r="K173" s="73" t="s">
        <v>114</v>
      </c>
      <c r="L173" s="74">
        <f>I173+J168+J169+J170+J171+J172-K168-K169-K170-K171-K172</f>
        <v>334.49</v>
      </c>
      <c r="N173" s="73" t="s">
        <v>115</v>
      </c>
      <c r="O173" s="74">
        <f>L173+M168+M169+M170+M171+M172-N168-N169-N170-N171-N172</f>
        <v>334.49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30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334.49</v>
      </c>
      <c r="H181" s="73" t="s">
        <v>125</v>
      </c>
      <c r="I181" s="74">
        <f>F181+G176+G177+G178+G179+G180-H176-H177-H178-H179-H180</f>
        <v>334.49</v>
      </c>
      <c r="K181" s="73" t="s">
        <v>126</v>
      </c>
      <c r="L181" s="74">
        <f>I181+J176+J177+J178+J179+J180-K176-K177-K178-K179-K180</f>
        <v>334.49</v>
      </c>
      <c r="N181" s="73" t="s">
        <v>127</v>
      </c>
      <c r="O181" s="74">
        <f>L181+M176+M177+M178+M179+M180-N176-N177-N178-N179-N180</f>
        <v>334.49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334.49</v>
      </c>
      <c r="H189" s="73" t="s">
        <v>137</v>
      </c>
      <c r="I189" s="74">
        <f>F189+G184+G185+G186+G187+G188-H184-H185-H186-H187-H188</f>
        <v>334.49</v>
      </c>
      <c r="K189" s="73" t="s">
        <v>138</v>
      </c>
      <c r="L189" s="74">
        <f>I189+J184+J185+J186+J187+J188-K184-K185-K186-K187-K188</f>
        <v>334.49</v>
      </c>
      <c r="N189" s="73" t="s">
        <v>139</v>
      </c>
      <c r="O189" s="74">
        <f>L189+M184+M185+M186+M187+M188-N184-N185-N186-N187-N188</f>
        <v>334.49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3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25"/>
      <c r="E195" s="85"/>
      <c r="F195" s="25">
        <v>3770</v>
      </c>
      <c r="G195" s="25"/>
      <c r="H195" s="25"/>
      <c r="I195" s="25"/>
      <c r="J195" s="25"/>
      <c r="K195" s="25"/>
      <c r="L195" s="25"/>
      <c r="M195" s="25"/>
      <c r="N195" s="25">
        <v>7872</v>
      </c>
      <c r="O195" s="25"/>
      <c r="P195" s="25">
        <f>D195+E195+F195+G195+H195+I195+J195+K195+L195+M195+N195+O195</f>
        <v>11642</v>
      </c>
    </row>
    <row r="196" spans="2:16" ht="15">
      <c r="B196" s="86" t="s">
        <v>156</v>
      </c>
      <c r="C196" s="87"/>
      <c r="D196" s="74"/>
      <c r="E196" s="74"/>
      <c r="F196" s="74">
        <v>1341.58</v>
      </c>
      <c r="G196" s="74"/>
      <c r="H196" s="74"/>
      <c r="I196" s="74"/>
      <c r="J196" s="74"/>
      <c r="K196" s="74"/>
      <c r="L196" s="74"/>
      <c r="M196" s="74"/>
      <c r="N196" s="74">
        <v>2250</v>
      </c>
      <c r="O196" s="74"/>
      <c r="P196" s="25">
        <f aca="true" t="shared" si="23" ref="P196:P217">D196+E196+F196+G196+H196+I196+J196+K196+L196+M196+N196+O196</f>
        <v>3591.58</v>
      </c>
    </row>
    <row r="197" spans="2:16" ht="15">
      <c r="B197" s="83" t="s">
        <v>157</v>
      </c>
      <c r="C197" s="84"/>
      <c r="D197" s="88"/>
      <c r="E197" s="74"/>
      <c r="F197" s="74">
        <v>3600</v>
      </c>
      <c r="G197" s="74"/>
      <c r="H197" s="74"/>
      <c r="I197" s="74"/>
      <c r="J197" s="74"/>
      <c r="K197" s="74"/>
      <c r="L197" s="74"/>
      <c r="M197" s="74"/>
      <c r="N197" s="74">
        <v>150</v>
      </c>
      <c r="O197" s="74"/>
      <c r="P197" s="25">
        <f t="shared" si="23"/>
        <v>3750</v>
      </c>
    </row>
    <row r="198" spans="2:16" ht="15">
      <c r="B198" s="83" t="s">
        <v>158</v>
      </c>
      <c r="C198" s="84"/>
      <c r="D198" s="74"/>
      <c r="E198" s="25"/>
      <c r="F198" s="25">
        <v>2407.29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>
        <f t="shared" si="23"/>
        <v>2407.29</v>
      </c>
    </row>
    <row r="199" spans="2:16" ht="15">
      <c r="B199" s="83" t="s">
        <v>159</v>
      </c>
      <c r="C199" s="84"/>
      <c r="D199" s="74"/>
      <c r="E199" s="25"/>
      <c r="F199" s="25"/>
      <c r="G199" s="25"/>
      <c r="H199" s="25">
        <v>2380</v>
      </c>
      <c r="I199" s="25"/>
      <c r="J199" s="25"/>
      <c r="K199" s="25"/>
      <c r="L199" s="25"/>
      <c r="M199" s="25"/>
      <c r="N199" s="25"/>
      <c r="O199" s="25"/>
      <c r="P199" s="25">
        <f t="shared" si="23"/>
        <v>2380</v>
      </c>
    </row>
    <row r="200" spans="2:16" ht="15">
      <c r="B200" s="83"/>
      <c r="C200" s="84"/>
      <c r="D200" s="74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>
        <f t="shared" si="23"/>
        <v>0</v>
      </c>
    </row>
    <row r="201" spans="2:16" ht="15">
      <c r="B201" s="83"/>
      <c r="C201" s="84"/>
      <c r="D201" s="74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>
        <f t="shared" si="23"/>
        <v>0</v>
      </c>
    </row>
    <row r="202" spans="2:16" ht="15">
      <c r="B202" s="83"/>
      <c r="C202" s="84"/>
      <c r="D202" s="74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>
        <f t="shared" si="23"/>
        <v>0</v>
      </c>
    </row>
    <row r="203" spans="2:16" ht="15">
      <c r="B203" s="83"/>
      <c r="C203" s="84"/>
      <c r="D203" s="74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>
        <f t="shared" si="23"/>
        <v>0</v>
      </c>
    </row>
    <row r="204" spans="2:16" ht="15">
      <c r="B204" s="83"/>
      <c r="C204" s="84"/>
      <c r="D204" s="74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>
        <f t="shared" si="23"/>
        <v>0</v>
      </c>
    </row>
    <row r="205" spans="2:16" ht="15">
      <c r="B205" s="83"/>
      <c r="C205" s="84"/>
      <c r="D205" s="74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>
        <f t="shared" si="23"/>
        <v>0</v>
      </c>
    </row>
    <row r="206" spans="2:16" ht="15">
      <c r="B206" s="89"/>
      <c r="C206" s="90"/>
      <c r="D206" s="74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>
        <f t="shared" si="23"/>
        <v>0</v>
      </c>
    </row>
    <row r="207" spans="2:16" ht="15">
      <c r="B207" s="89"/>
      <c r="C207" s="90"/>
      <c r="D207" s="74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f t="shared" si="23"/>
        <v>0</v>
      </c>
    </row>
    <row r="208" spans="2:16" ht="15">
      <c r="B208" s="89"/>
      <c r="C208" s="90"/>
      <c r="D208" s="74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>
        <f t="shared" si="23"/>
        <v>0</v>
      </c>
    </row>
    <row r="209" spans="2:16" ht="15">
      <c r="B209" s="89"/>
      <c r="C209" s="90"/>
      <c r="D209" s="74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>
        <f t="shared" si="23"/>
        <v>0</v>
      </c>
    </row>
    <row r="210" spans="2:16" ht="15">
      <c r="B210" s="89"/>
      <c r="C210" s="90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25">
        <f t="shared" si="23"/>
        <v>0</v>
      </c>
    </row>
    <row r="211" spans="2:16" ht="15">
      <c r="B211" s="89"/>
      <c r="C211" s="90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25">
        <f t="shared" si="23"/>
        <v>0</v>
      </c>
    </row>
    <row r="212" spans="2:16" ht="15">
      <c r="B212" s="89"/>
      <c r="C212" s="90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25">
        <f t="shared" si="23"/>
        <v>0</v>
      </c>
    </row>
    <row r="213" spans="2:16" ht="15">
      <c r="B213" s="89"/>
      <c r="C213" s="90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25">
        <f t="shared" si="23"/>
        <v>0</v>
      </c>
    </row>
    <row r="214" spans="2:16" ht="15">
      <c r="B214" s="89"/>
      <c r="C214" s="90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25">
        <f t="shared" si="23"/>
        <v>0</v>
      </c>
    </row>
    <row r="215" spans="2:16" ht="15">
      <c r="B215" s="89"/>
      <c r="C215" s="90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25">
        <f t="shared" si="23"/>
        <v>0</v>
      </c>
    </row>
    <row r="216" spans="2:16" ht="15">
      <c r="B216" s="89"/>
      <c r="C216" s="90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25">
        <f t="shared" si="23"/>
        <v>0</v>
      </c>
    </row>
    <row r="217" spans="2:16" ht="15">
      <c r="B217" s="89"/>
      <c r="C217" s="90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2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11118.869999999999</v>
      </c>
      <c r="G218" s="74">
        <f t="shared" si="24"/>
        <v>0</v>
      </c>
      <c r="H218" s="74">
        <f t="shared" si="24"/>
        <v>2380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10272</v>
      </c>
      <c r="O218" s="74">
        <f t="shared" si="25"/>
        <v>0</v>
      </c>
      <c r="P218" s="74">
        <f t="shared" si="25"/>
        <v>23770.870000000003</v>
      </c>
    </row>
    <row r="219" spans="2:16" ht="15"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2019-01-28T08:13:28Z</dcterms:created>
  <dcterms:modified xsi:type="dcterms:W3CDTF">2019-01-28T08:13:35Z</dcterms:modified>
  <cp:category/>
  <cp:version/>
  <cp:contentType/>
  <cp:contentStatus/>
</cp:coreProperties>
</file>